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85" windowHeight="84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/>
  <c r="E7"/>
  <c r="F7"/>
  <c r="D9"/>
  <c r="E9"/>
  <c r="F9"/>
  <c r="D15"/>
  <c r="E15"/>
  <c r="F15"/>
  <c r="D17"/>
  <c r="E17"/>
  <c r="F17"/>
  <c r="D18"/>
  <c r="E18"/>
  <c r="F18"/>
  <c r="D19"/>
  <c r="E19"/>
  <c r="F19"/>
  <c r="D24"/>
  <c r="E24"/>
  <c r="F24"/>
  <c r="E29"/>
  <c r="I29"/>
  <c r="M29"/>
  <c r="E30"/>
  <c r="I30"/>
  <c r="M30"/>
  <c r="E31"/>
  <c r="I31"/>
  <c r="M31"/>
  <c r="E32"/>
  <c r="I32"/>
  <c r="M32"/>
  <c r="C33"/>
  <c r="D33"/>
  <c r="E33"/>
  <c r="G33"/>
  <c r="H33"/>
  <c r="I33"/>
  <c r="K33"/>
  <c r="L33"/>
  <c r="M33"/>
  <c r="E36"/>
  <c r="I36"/>
  <c r="M36"/>
  <c r="E37"/>
  <c r="I37"/>
  <c r="M37"/>
  <c r="E38"/>
  <c r="I38"/>
  <c r="M38"/>
  <c r="E39"/>
  <c r="I39"/>
  <c r="M39"/>
  <c r="C40"/>
  <c r="D40"/>
  <c r="E40"/>
  <c r="G40"/>
  <c r="H40"/>
  <c r="I40"/>
  <c r="K40"/>
  <c r="L40"/>
  <c r="M40"/>
  <c r="C42"/>
  <c r="D42"/>
  <c r="E42"/>
  <c r="G42"/>
  <c r="H42"/>
  <c r="I42"/>
  <c r="K42"/>
  <c r="L42"/>
  <c r="M42"/>
</calcChain>
</file>

<file path=xl/sharedStrings.xml><?xml version="1.0" encoding="utf-8"?>
<sst xmlns="http://schemas.openxmlformats.org/spreadsheetml/2006/main" count="59" uniqueCount="36">
  <si>
    <t>Electronic Equipment Venture</t>
  </si>
  <si>
    <t xml:space="preserve">Income Statement </t>
  </si>
  <si>
    <t>Thousands</t>
  </si>
  <si>
    <t>2010 (Fsct)</t>
  </si>
  <si>
    <t>Net Sales</t>
  </si>
  <si>
    <t>Cost of good sold</t>
  </si>
  <si>
    <t>Total cost of good sold</t>
  </si>
  <si>
    <t>Gross Profit</t>
  </si>
  <si>
    <t>%</t>
  </si>
  <si>
    <t>Expenses</t>
  </si>
  <si>
    <t>General &amp; Administrative</t>
  </si>
  <si>
    <t>Marketing</t>
  </si>
  <si>
    <t xml:space="preserve"> </t>
  </si>
  <si>
    <t>Operating Expense</t>
  </si>
  <si>
    <t>Total Expenses</t>
  </si>
  <si>
    <t>Income Before Taxes</t>
  </si>
  <si>
    <t>Taxes</t>
  </si>
  <si>
    <t>Net Income</t>
  </si>
  <si>
    <t>Headcount</t>
  </si>
  <si>
    <t xml:space="preserve"> Direct</t>
  </si>
  <si>
    <t xml:space="preserve"> Indirect</t>
  </si>
  <si>
    <t>Total Headcount</t>
  </si>
  <si>
    <t>Products</t>
  </si>
  <si>
    <t>2010 Fcst</t>
  </si>
  <si>
    <t>Sales</t>
  </si>
  <si>
    <t>Margin</t>
  </si>
  <si>
    <t>Electronic Equipment</t>
  </si>
  <si>
    <t xml:space="preserve"> Television</t>
  </si>
  <si>
    <t xml:space="preserve">  Computers</t>
  </si>
  <si>
    <t xml:space="preserve">  Medical</t>
  </si>
  <si>
    <t xml:space="preserve">  Automotive</t>
  </si>
  <si>
    <t>Electronic Equipment Total</t>
  </si>
  <si>
    <t>Electronic Equipment Parts</t>
  </si>
  <si>
    <t xml:space="preserve">  Television</t>
  </si>
  <si>
    <t>Electronic Equipment Parts Total</t>
  </si>
  <si>
    <t>Total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</si>
</sst>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8" formatCode="&quot;$&quot;#,##0.000_);[Red]\(&quot;$&quot;#,##0.000\)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1" applyFont="1"/>
    <xf numFmtId="0" fontId="0" fillId="2" borderId="0" xfId="0" applyFill="1"/>
    <xf numFmtId="9" fontId="0" fillId="2" borderId="0" xfId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168" fontId="0" fillId="0" borderId="0" xfId="0" applyNumberFormat="1"/>
    <xf numFmtId="6" fontId="0" fillId="0" borderId="0" xfId="0" applyNumberFormat="1"/>
    <xf numFmtId="9" fontId="0" fillId="0" borderId="0" xfId="0" applyNumberFormat="1"/>
    <xf numFmtId="9" fontId="0" fillId="2" borderId="0" xfId="0" applyNumberFormat="1" applyFill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topLeftCell="A7" workbookViewId="0">
      <selection activeCell="D1" sqref="D1"/>
    </sheetView>
  </sheetViews>
  <sheetFormatPr defaultColWidth="9.140625" defaultRowHeight="12.75"/>
  <cols>
    <col min="1" max="1" width="26.140625" customWidth="1"/>
    <col min="6" max="6" width="10.28515625" bestFit="1" customWidth="1"/>
  </cols>
  <sheetData>
    <row r="1" spans="1:7" ht="15.75">
      <c r="A1" s="2" t="s">
        <v>0</v>
      </c>
    </row>
    <row r="2" spans="1:7" ht="15.75">
      <c r="A2" s="2" t="s">
        <v>1</v>
      </c>
    </row>
    <row r="3" spans="1:7">
      <c r="A3" t="s">
        <v>2</v>
      </c>
    </row>
    <row r="4" spans="1:7">
      <c r="D4" s="1">
        <v>2008</v>
      </c>
      <c r="E4" s="1">
        <v>2009</v>
      </c>
      <c r="F4" s="1" t="s">
        <v>3</v>
      </c>
    </row>
    <row r="5" spans="1:7">
      <c r="A5" s="1" t="s">
        <v>4</v>
      </c>
      <c r="D5">
        <v>98800</v>
      </c>
      <c r="E5">
        <v>108000</v>
      </c>
      <c r="F5">
        <v>113500</v>
      </c>
    </row>
    <row r="6" spans="1:7">
      <c r="A6" t="s">
        <v>5</v>
      </c>
    </row>
    <row r="7" spans="1:7">
      <c r="A7" t="s">
        <v>6</v>
      </c>
      <c r="D7">
        <f t="shared" ref="D7:F7" si="0">D5-D8</f>
        <v>68500</v>
      </c>
      <c r="E7">
        <f t="shared" si="0"/>
        <v>80250</v>
      </c>
      <c r="F7">
        <f t="shared" si="0"/>
        <v>85425</v>
      </c>
    </row>
    <row r="8" spans="1:7">
      <c r="A8" t="s">
        <v>7</v>
      </c>
      <c r="D8">
        <v>30300</v>
      </c>
      <c r="E8">
        <v>27750</v>
      </c>
      <c r="F8">
        <v>28075</v>
      </c>
    </row>
    <row r="9" spans="1:7">
      <c r="A9" t="s">
        <v>8</v>
      </c>
      <c r="D9" s="3">
        <f t="shared" ref="D9:F9" si="1">D8/D5</f>
        <v>0.30668016194331982</v>
      </c>
      <c r="E9" s="3">
        <f t="shared" si="1"/>
        <v>0.25694444444444442</v>
      </c>
      <c r="F9" s="3">
        <f t="shared" si="1"/>
        <v>0.24735682819383259</v>
      </c>
    </row>
    <row r="10" spans="1:7">
      <c r="A10" s="4"/>
      <c r="B10" s="4"/>
      <c r="C10" s="4"/>
      <c r="D10" s="5"/>
      <c r="E10" s="5"/>
      <c r="F10" s="5"/>
    </row>
    <row r="11" spans="1:7">
      <c r="A11" s="1" t="s">
        <v>9</v>
      </c>
    </row>
    <row r="12" spans="1:7">
      <c r="A12" t="s">
        <v>10</v>
      </c>
      <c r="D12">
        <v>3500</v>
      </c>
      <c r="E12">
        <v>5300</v>
      </c>
      <c r="F12">
        <v>5700</v>
      </c>
    </row>
    <row r="13" spans="1:7">
      <c r="A13" t="s">
        <v>11</v>
      </c>
      <c r="D13">
        <v>7500</v>
      </c>
      <c r="E13">
        <v>8500</v>
      </c>
      <c r="F13">
        <v>9000</v>
      </c>
      <c r="G13" t="s">
        <v>12</v>
      </c>
    </row>
    <row r="14" spans="1:7">
      <c r="A14" t="s">
        <v>13</v>
      </c>
      <c r="D14">
        <v>9900</v>
      </c>
      <c r="E14">
        <v>10610</v>
      </c>
      <c r="F14">
        <v>11120</v>
      </c>
    </row>
    <row r="15" spans="1:7">
      <c r="A15" s="1" t="s">
        <v>14</v>
      </c>
      <c r="D15">
        <f t="shared" ref="D15:F15" si="2">SUM(D12:D14)</f>
        <v>20900</v>
      </c>
      <c r="E15">
        <f t="shared" si="2"/>
        <v>24410</v>
      </c>
      <c r="F15">
        <f t="shared" si="2"/>
        <v>25820</v>
      </c>
    </row>
    <row r="16" spans="1:7">
      <c r="A16" s="4"/>
      <c r="B16" s="4"/>
      <c r="C16" s="4"/>
      <c r="D16" s="4"/>
      <c r="E16" s="4"/>
      <c r="F16" s="4"/>
    </row>
    <row r="17" spans="1:13">
      <c r="A17" s="1" t="s">
        <v>15</v>
      </c>
      <c r="D17">
        <f t="shared" ref="D17:F17" si="3">D8-D15</f>
        <v>9400</v>
      </c>
      <c r="E17">
        <f t="shared" si="3"/>
        <v>3340</v>
      </c>
      <c r="F17">
        <f t="shared" si="3"/>
        <v>2255</v>
      </c>
    </row>
    <row r="18" spans="1:13">
      <c r="A18" t="s">
        <v>16</v>
      </c>
      <c r="D18" s="6">
        <f t="shared" ref="D18:F18" si="4">+D17*0.4</f>
        <v>3760</v>
      </c>
      <c r="E18" s="6">
        <f t="shared" si="4"/>
        <v>1336</v>
      </c>
      <c r="F18" s="6">
        <f t="shared" si="4"/>
        <v>902</v>
      </c>
    </row>
    <row r="19" spans="1:13">
      <c r="A19" s="1" t="s">
        <v>17</v>
      </c>
      <c r="D19" s="6">
        <f t="shared" ref="D19:F19" si="5">+D17-D18</f>
        <v>5640</v>
      </c>
      <c r="E19" s="6">
        <f t="shared" si="5"/>
        <v>2004</v>
      </c>
      <c r="F19" s="6">
        <f t="shared" si="5"/>
        <v>1353</v>
      </c>
    </row>
    <row r="20" spans="1:13">
      <c r="A20" s="4"/>
      <c r="B20" s="4"/>
      <c r="C20" s="4"/>
      <c r="D20" s="4"/>
      <c r="E20" s="4"/>
      <c r="F20" s="4"/>
    </row>
    <row r="21" spans="1:13">
      <c r="A21" t="s">
        <v>18</v>
      </c>
    </row>
    <row r="22" spans="1:13">
      <c r="A22" t="s">
        <v>19</v>
      </c>
      <c r="B22" t="s">
        <v>12</v>
      </c>
      <c r="D22">
        <v>2080</v>
      </c>
      <c r="E22">
        <v>2400</v>
      </c>
      <c r="F22">
        <v>2500</v>
      </c>
    </row>
    <row r="23" spans="1:13">
      <c r="A23" t="s">
        <v>20</v>
      </c>
      <c r="D23">
        <v>320</v>
      </c>
      <c r="E23">
        <v>350</v>
      </c>
      <c r="F23">
        <v>400</v>
      </c>
    </row>
    <row r="24" spans="1:13">
      <c r="A24" s="1" t="s">
        <v>21</v>
      </c>
      <c r="D24">
        <f t="shared" ref="D24:F24" si="6">SUM(D22:D23)</f>
        <v>2400</v>
      </c>
      <c r="E24">
        <f t="shared" si="6"/>
        <v>2750</v>
      </c>
      <c r="F24">
        <f t="shared" si="6"/>
        <v>2900</v>
      </c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1" customFormat="1">
      <c r="A26" s="1" t="s">
        <v>22</v>
      </c>
      <c r="D26" s="1">
        <v>2008</v>
      </c>
      <c r="H26" s="1">
        <v>2009</v>
      </c>
      <c r="L26" s="1" t="s">
        <v>23</v>
      </c>
    </row>
    <row r="27" spans="1:13" s="1" customFormat="1">
      <c r="C27" s="7" t="s">
        <v>24</v>
      </c>
      <c r="D27" s="7" t="s">
        <v>25</v>
      </c>
      <c r="E27" s="7" t="s">
        <v>8</v>
      </c>
      <c r="G27" s="7" t="s">
        <v>24</v>
      </c>
      <c r="H27" s="7" t="s">
        <v>25</v>
      </c>
      <c r="I27" s="7" t="s">
        <v>8</v>
      </c>
      <c r="K27" s="7" t="s">
        <v>24</v>
      </c>
      <c r="L27" s="7" t="s">
        <v>25</v>
      </c>
      <c r="M27" s="7" t="s">
        <v>8</v>
      </c>
    </row>
    <row r="28" spans="1:13">
      <c r="A28" s="1" t="s">
        <v>26</v>
      </c>
      <c r="C28" s="8" t="s">
        <v>12</v>
      </c>
      <c r="D28" s="9" t="s">
        <v>12</v>
      </c>
      <c r="G28" s="8" t="s">
        <v>12</v>
      </c>
      <c r="H28" s="9" t="s">
        <v>12</v>
      </c>
      <c r="J28" t="s">
        <v>12</v>
      </c>
      <c r="K28" s="8" t="s">
        <v>12</v>
      </c>
      <c r="L28" s="9" t="s">
        <v>12</v>
      </c>
    </row>
    <row r="29" spans="1:13">
      <c r="A29" t="s">
        <v>27</v>
      </c>
      <c r="C29">
        <v>4000</v>
      </c>
      <c r="D29">
        <v>1000</v>
      </c>
      <c r="E29" s="10">
        <f t="shared" ref="E29:E33" si="7">D29/C29</f>
        <v>0.25</v>
      </c>
      <c r="G29">
        <v>3500</v>
      </c>
      <c r="H29">
        <v>900</v>
      </c>
      <c r="I29" s="10">
        <f t="shared" ref="I29:I33" si="8">H29/G29</f>
        <v>0.25714285714285712</v>
      </c>
      <c r="K29">
        <v>5000</v>
      </c>
      <c r="L29">
        <v>1045</v>
      </c>
      <c r="M29" s="10">
        <f t="shared" ref="M29:M33" si="9">L29/K29</f>
        <v>0.20899999999999999</v>
      </c>
    </row>
    <row r="30" spans="1:13">
      <c r="A30" t="s">
        <v>28</v>
      </c>
      <c r="C30">
        <v>5000</v>
      </c>
      <c r="D30">
        <v>2400</v>
      </c>
      <c r="E30" s="10">
        <f t="shared" si="7"/>
        <v>0.48</v>
      </c>
      <c r="F30" t="s">
        <v>12</v>
      </c>
      <c r="G30">
        <v>5200</v>
      </c>
      <c r="H30">
        <v>2300</v>
      </c>
      <c r="I30" s="10">
        <f t="shared" si="8"/>
        <v>0.44230769230769229</v>
      </c>
      <c r="K30">
        <v>7600</v>
      </c>
      <c r="L30">
        <v>3300</v>
      </c>
      <c r="M30" s="10">
        <f t="shared" si="9"/>
        <v>0.43421052631578949</v>
      </c>
    </row>
    <row r="31" spans="1:13">
      <c r="A31" t="s">
        <v>29</v>
      </c>
      <c r="C31">
        <v>2300</v>
      </c>
      <c r="D31">
        <v>1500</v>
      </c>
      <c r="E31" s="10">
        <f t="shared" si="7"/>
        <v>0.65217391304347827</v>
      </c>
      <c r="G31">
        <v>3500</v>
      </c>
      <c r="H31">
        <v>2000</v>
      </c>
      <c r="I31" s="10">
        <f t="shared" si="8"/>
        <v>0.5714285714285714</v>
      </c>
      <c r="K31">
        <v>4000</v>
      </c>
      <c r="L31">
        <v>1800</v>
      </c>
      <c r="M31" s="10">
        <f t="shared" si="9"/>
        <v>0.45</v>
      </c>
    </row>
    <row r="32" spans="1:13">
      <c r="A32" t="s">
        <v>30</v>
      </c>
      <c r="C32">
        <v>15000</v>
      </c>
      <c r="D32">
        <v>3200</v>
      </c>
      <c r="E32" s="10">
        <f t="shared" si="7"/>
        <v>0.21333333333333335</v>
      </c>
      <c r="G32">
        <v>16000</v>
      </c>
      <c r="H32">
        <v>2800</v>
      </c>
      <c r="I32" s="10">
        <f t="shared" si="8"/>
        <v>0.17499999999999999</v>
      </c>
      <c r="K32">
        <v>15400</v>
      </c>
      <c r="L32">
        <v>3000</v>
      </c>
      <c r="M32" s="10">
        <f t="shared" si="9"/>
        <v>0.19480519480519481</v>
      </c>
    </row>
    <row r="33" spans="1:13">
      <c r="A33" s="1" t="s">
        <v>31</v>
      </c>
      <c r="C33">
        <f t="shared" ref="C33:H33" si="10">SUM(C29:C32)</f>
        <v>26300</v>
      </c>
      <c r="D33">
        <f t="shared" si="10"/>
        <v>8100</v>
      </c>
      <c r="E33" s="10">
        <f t="shared" si="7"/>
        <v>0.30798479087452474</v>
      </c>
      <c r="G33">
        <f t="shared" si="10"/>
        <v>28200</v>
      </c>
      <c r="H33">
        <f t="shared" si="10"/>
        <v>8000</v>
      </c>
      <c r="I33" s="10">
        <f t="shared" si="8"/>
        <v>0.28368794326241137</v>
      </c>
      <c r="K33">
        <f>SUM(K29:K32)</f>
        <v>32000</v>
      </c>
      <c r="L33">
        <f>SUM(L29:L32)</f>
        <v>9145</v>
      </c>
      <c r="M33" s="10">
        <f t="shared" si="9"/>
        <v>0.28578124999999999</v>
      </c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>
      <c r="A35" s="1" t="s">
        <v>32</v>
      </c>
    </row>
    <row r="36" spans="1:13">
      <c r="A36" t="s">
        <v>33</v>
      </c>
      <c r="C36">
        <v>12000</v>
      </c>
      <c r="D36">
        <v>3200</v>
      </c>
      <c r="E36" s="10">
        <f t="shared" ref="E36:E42" si="11">D36/C36</f>
        <v>0.26666666666666666</v>
      </c>
      <c r="G36">
        <v>13000</v>
      </c>
      <c r="H36">
        <v>3050</v>
      </c>
      <c r="I36" s="10">
        <f t="shared" ref="I36:I40" si="12">H36/G36</f>
        <v>0.23461538461538461</v>
      </c>
      <c r="K36">
        <v>12000</v>
      </c>
      <c r="L36">
        <v>2230</v>
      </c>
      <c r="M36" s="10">
        <f t="shared" ref="M36:M40" si="13">L36/K36</f>
        <v>0.18583333333333332</v>
      </c>
    </row>
    <row r="37" spans="1:13">
      <c r="A37" t="s">
        <v>28</v>
      </c>
      <c r="C37">
        <v>44500</v>
      </c>
      <c r="D37">
        <v>13000</v>
      </c>
      <c r="E37" s="10">
        <f t="shared" si="11"/>
        <v>0.29213483146067415</v>
      </c>
      <c r="G37">
        <v>50000</v>
      </c>
      <c r="H37">
        <v>10500</v>
      </c>
      <c r="I37" s="10">
        <f t="shared" si="12"/>
        <v>0.21</v>
      </c>
      <c r="K37">
        <v>48000</v>
      </c>
      <c r="L37">
        <v>10500</v>
      </c>
      <c r="M37" s="10">
        <f t="shared" si="13"/>
        <v>0.21875</v>
      </c>
    </row>
    <row r="38" spans="1:13">
      <c r="A38" t="s">
        <v>29</v>
      </c>
      <c r="C38">
        <v>6000</v>
      </c>
      <c r="D38">
        <v>3500</v>
      </c>
      <c r="E38" s="10">
        <f t="shared" si="11"/>
        <v>0.58333333333333337</v>
      </c>
      <c r="G38">
        <v>7000</v>
      </c>
      <c r="H38">
        <v>3700</v>
      </c>
      <c r="I38" s="10">
        <f t="shared" si="12"/>
        <v>0.52857142857142858</v>
      </c>
      <c r="K38">
        <v>7500</v>
      </c>
      <c r="L38">
        <v>3700</v>
      </c>
      <c r="M38" s="10">
        <f t="shared" si="13"/>
        <v>0.49333333333333335</v>
      </c>
    </row>
    <row r="39" spans="1:13">
      <c r="A39" t="s">
        <v>30</v>
      </c>
      <c r="C39">
        <v>10000</v>
      </c>
      <c r="D39">
        <v>2500</v>
      </c>
      <c r="E39" s="10">
        <f t="shared" si="11"/>
        <v>0.25</v>
      </c>
      <c r="G39">
        <v>9800</v>
      </c>
      <c r="H39">
        <v>2500</v>
      </c>
      <c r="I39" s="10">
        <f t="shared" si="12"/>
        <v>0.25510204081632654</v>
      </c>
      <c r="K39">
        <v>14000</v>
      </c>
      <c r="L39">
        <v>2500</v>
      </c>
      <c r="M39" s="10">
        <f t="shared" si="13"/>
        <v>0.17857142857142858</v>
      </c>
    </row>
    <row r="40" spans="1:13">
      <c r="A40" s="1" t="s">
        <v>34</v>
      </c>
      <c r="C40">
        <f t="shared" ref="C40:H40" si="14">SUM(C36:C39)</f>
        <v>72500</v>
      </c>
      <c r="D40">
        <f t="shared" si="14"/>
        <v>22200</v>
      </c>
      <c r="E40" s="10">
        <f t="shared" si="11"/>
        <v>0.30620689655172412</v>
      </c>
      <c r="G40">
        <f t="shared" si="14"/>
        <v>79800</v>
      </c>
      <c r="H40">
        <f t="shared" si="14"/>
        <v>19750</v>
      </c>
      <c r="I40" s="10">
        <f t="shared" si="12"/>
        <v>0.2474937343358396</v>
      </c>
      <c r="K40">
        <f>SUM(K36:K39)</f>
        <v>81500</v>
      </c>
      <c r="L40">
        <f>SUM(L36:L39)</f>
        <v>18930</v>
      </c>
      <c r="M40" s="10">
        <f t="shared" si="13"/>
        <v>0.23226993865030676</v>
      </c>
    </row>
    <row r="41" spans="1:13">
      <c r="A41" s="4"/>
      <c r="B41" s="4"/>
      <c r="C41" s="4"/>
      <c r="D41" s="4"/>
      <c r="E41" s="11" t="s">
        <v>12</v>
      </c>
      <c r="F41" s="4"/>
      <c r="G41" s="4"/>
      <c r="H41" s="4"/>
      <c r="I41" s="11" t="s">
        <v>12</v>
      </c>
      <c r="J41" s="4"/>
      <c r="K41" s="4"/>
      <c r="L41" s="4"/>
      <c r="M41" s="11" t="s">
        <v>12</v>
      </c>
    </row>
    <row r="42" spans="1:13">
      <c r="A42" s="1" t="s">
        <v>35</v>
      </c>
      <c r="C42">
        <f t="shared" ref="C42:H42" si="15">C33+C40</f>
        <v>98800</v>
      </c>
      <c r="D42">
        <f t="shared" si="15"/>
        <v>30300</v>
      </c>
      <c r="E42" s="10">
        <f t="shared" si="11"/>
        <v>0.30668016194331982</v>
      </c>
      <c r="G42">
        <f t="shared" si="15"/>
        <v>108000</v>
      </c>
      <c r="H42">
        <f t="shared" si="15"/>
        <v>27750</v>
      </c>
      <c r="I42" s="10">
        <f>H42/G42</f>
        <v>0.25694444444444442</v>
      </c>
      <c r="K42">
        <f>K33+K40</f>
        <v>113500</v>
      </c>
      <c r="L42">
        <f>L33+L40</f>
        <v>28075</v>
      </c>
      <c r="M42" s="10">
        <f>L42/K42</f>
        <v>0.24735682819383259</v>
      </c>
    </row>
    <row r="47" spans="1:13">
      <c r="C47" s="12"/>
      <c r="D47" s="12"/>
      <c r="E47" s="12"/>
      <c r="J47" t="s">
        <v>12</v>
      </c>
    </row>
    <row r="48" spans="1:13">
      <c r="C48" s="8"/>
      <c r="D48" s="9"/>
    </row>
    <row r="49" spans="5:5">
      <c r="E49" s="10"/>
    </row>
    <row r="50" spans="5:5">
      <c r="E50" s="10"/>
    </row>
    <row r="51" spans="5:5">
      <c r="E51" s="10"/>
    </row>
    <row r="52" spans="5:5">
      <c r="E52" s="10"/>
    </row>
    <row r="53" spans="5:5">
      <c r="E53" s="10"/>
    </row>
    <row r="56" spans="5:5">
      <c r="E56" s="10"/>
    </row>
    <row r="57" spans="5:5">
      <c r="E57" s="10"/>
    </row>
    <row r="58" spans="5:5">
      <c r="E58" s="10"/>
    </row>
    <row r="59" spans="5:5">
      <c r="E59" s="10"/>
    </row>
    <row r="60" spans="5:5">
      <c r="E60" s="10"/>
    </row>
    <row r="61" spans="5:5">
      <c r="E61" s="10"/>
    </row>
    <row r="62" spans="5:5">
      <c r="E62" s="10"/>
    </row>
  </sheetData>
  <printOptions gridLines="1"/>
  <pageMargins left="0.75" right="0.75" top="1" bottom="1" header="0.5" footer="0.5"/>
  <pageSetup scale="80" orientation="landscape" horizontalDpi="4294967293"/>
  <headerFooter alignWithMargins="0">
    <oddFooter>&amp;LFIN600&amp;CPhase 1&amp;RAssignment Set 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/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  <Company/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